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CA\Umowy\Sprzatanie\2020\"/>
    </mc:Choice>
  </mc:AlternateContent>
  <xr:revisionPtr revIDLastSave="0" documentId="13_ncr:1_{6378ED51-7801-429D-82BF-3DD59CCFF360}" xr6:coauthVersionLast="45" xr6:coauthVersionMax="45" xr10:uidLastSave="{00000000-0000-0000-0000-000000000000}"/>
  <bookViews>
    <workbookView xWindow="-120" yWindow="-120" windowWidth="20730" windowHeight="11160" activeTab="1" xr2:uid="{C7841DC0-DE60-42CD-BDF3-3AB1AFA62256}"/>
  </bookViews>
  <sheets>
    <sheet name="Ankieta" sheetId="3" r:id="rId1"/>
    <sheet name="Ofer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E28" i="2"/>
  <c r="F28" i="2"/>
  <c r="G28" i="2"/>
  <c r="H28" i="2"/>
  <c r="I28" i="2"/>
  <c r="J28" i="2"/>
  <c r="K28" i="2"/>
  <c r="L28" i="2"/>
  <c r="C28" i="2"/>
  <c r="M28" i="2" s="1"/>
  <c r="C18" i="2" l="1"/>
  <c r="M13" i="2" l="1"/>
  <c r="M19" i="2"/>
  <c r="M18" i="2"/>
  <c r="M17" i="2"/>
  <c r="M16" i="2"/>
  <c r="M20" i="2" l="1"/>
  <c r="L20" i="2"/>
  <c r="G19" i="2"/>
  <c r="G18" i="2"/>
  <c r="G20" i="2" s="1"/>
  <c r="L17" i="2"/>
  <c r="J16" i="2"/>
  <c r="J20" i="2" s="1"/>
  <c r="L13" i="2"/>
  <c r="J13" i="2"/>
  <c r="G13" i="2"/>
  <c r="F13" i="2"/>
  <c r="F18" i="2" s="1"/>
  <c r="F20" i="2" s="1"/>
  <c r="E13" i="2"/>
  <c r="E18" i="2" s="1"/>
  <c r="E20" i="2" s="1"/>
  <c r="D13" i="2"/>
  <c r="D18" i="2" s="1"/>
  <c r="D20" i="2" s="1"/>
  <c r="C13" i="2"/>
  <c r="G11" i="2"/>
  <c r="K10" i="2"/>
  <c r="I10" i="2"/>
  <c r="I18" i="2" s="1"/>
  <c r="K9" i="2"/>
  <c r="K13" i="2" s="1"/>
  <c r="K16" i="2" s="1"/>
  <c r="K20" i="2" s="1"/>
  <c r="I9" i="2"/>
  <c r="H9" i="2"/>
  <c r="H16" i="2" s="1"/>
  <c r="H8" i="2"/>
  <c r="H18" i="2" s="1"/>
  <c r="I7" i="2"/>
  <c r="I13" i="2" s="1"/>
  <c r="H20" i="2" l="1"/>
  <c r="H13" i="2"/>
  <c r="I19" i="2"/>
  <c r="I20" i="2" s="1"/>
  <c r="C20" i="2" l="1"/>
</calcChain>
</file>

<file path=xl/sharedStrings.xml><?xml version="1.0" encoding="utf-8"?>
<sst xmlns="http://schemas.openxmlformats.org/spreadsheetml/2006/main" count="60" uniqueCount="60">
  <si>
    <t>Klatka A</t>
  </si>
  <si>
    <t>Klatka B</t>
  </si>
  <si>
    <t>Klatka C</t>
  </si>
  <si>
    <t>Klatka D</t>
  </si>
  <si>
    <t>Korytarze</t>
  </si>
  <si>
    <t>toalety</t>
  </si>
  <si>
    <t>3 piętro</t>
  </si>
  <si>
    <t>2 piętro</t>
  </si>
  <si>
    <t>1 piętro</t>
  </si>
  <si>
    <t>parter</t>
  </si>
  <si>
    <t>piwnica</t>
  </si>
  <si>
    <t>sala teatralna</t>
  </si>
  <si>
    <t>Razem</t>
  </si>
  <si>
    <t>1 w miesiącu</t>
  </si>
  <si>
    <t>1 w tygodniu</t>
  </si>
  <si>
    <t>2 x w tygodniu</t>
  </si>
  <si>
    <t>schron/archiwum</t>
  </si>
  <si>
    <t>2 x w miesiącu</t>
  </si>
  <si>
    <t>Lp</t>
  </si>
  <si>
    <t>Opis</t>
  </si>
  <si>
    <t>Powierzchnia budynku przy ul. Ujastek 1 przewidywana do sprzątania</t>
  </si>
  <si>
    <t>Miesieczne wynagrodzenie netto w zł, wynikające z pomnożenia stawki przez powierzchnie ( poz.12 x poz.11)</t>
  </si>
  <si>
    <t>Częstotlowość sprzątania powierzchni okresłonej w poz. 1-5</t>
  </si>
  <si>
    <t>Uwagi:</t>
  </si>
  <si>
    <t xml:space="preserve">przy czym wynagrodzenie wynikłe ze zwiększonej częstotliwości będzie wyliczone na bzaie przedstawionej oferty. Dotyczy to szczególnie dodatkowego sprzatania </t>
  </si>
  <si>
    <t>sali teatralnej.</t>
  </si>
  <si>
    <t>Łączna kwota netto w zł</t>
  </si>
  <si>
    <t>wynagrodzenie</t>
  </si>
  <si>
    <t>Miesięczna stawka netto w zł za sprzątanie powierzchni określonej w poz.11 za m2 powierzchni</t>
  </si>
  <si>
    <t>Razem w m2</t>
  </si>
  <si>
    <t>Dziedziniec/ zamiatanie i czyszczenie na sucho</t>
  </si>
  <si>
    <t xml:space="preserve"> Suma powierzchni w m2- suma wierszy</t>
  </si>
  <si>
    <t>stawka netto za m2 miesięcznie</t>
  </si>
  <si>
    <t>2. Sprzątanie odbywa się na mokro z uwzględnieniem preparatów myjących. Wyjątek to dzidziniec i powierzchnie zewnętrzne, gdzie tylko zamiatanie</t>
  </si>
  <si>
    <t>3. Mycie okien i dodatkowe prace objęte będą osobnym zleceniem.</t>
  </si>
  <si>
    <t>1. Zamawiający - Nowe Centrum Administracyjne sp. z o.o zastrzega sobie możliwość zmiany częstotliości sprzątania powierzchni wymienionych powyżej,</t>
  </si>
  <si>
    <t>Specyfikacja powierzchni - ul. Ujastek 1, budynek S</t>
  </si>
  <si>
    <t>Pokoje biurowe</t>
  </si>
  <si>
    <t>Załącznik do ogłoszenia</t>
  </si>
  <si>
    <t>Ankieta do oferty na sprzątanie pomieszczeń:</t>
  </si>
  <si>
    <t>Lp.</t>
  </si>
  <si>
    <t>Wyszczególnienie</t>
  </si>
  <si>
    <t>Dane</t>
  </si>
  <si>
    <t>Rok rozpoczęcia działalności gospodarczej</t>
  </si>
  <si>
    <t>Dane podmiotu:</t>
  </si>
  <si>
    <t>2. Siedziba ….........................................................................................</t>
  </si>
  <si>
    <t>Liczba zatrudnionych pracowników</t>
  </si>
  <si>
    <t>Ilośc zleceń sprzątnia powierzchni powyżej 1.000 m2 ( stan obecny)</t>
  </si>
  <si>
    <t>Podmiot czynny płatnik VAT? ( Tak / Nie)</t>
  </si>
  <si>
    <t>3. Telefon kontaktowy…......................................................................</t>
  </si>
  <si>
    <t>4. Poczta elektroniczna…......................................................................</t>
  </si>
  <si>
    <t>Mozliwość dostarczenia referencji z pkt.3 ( Tak/Nie).</t>
  </si>
  <si>
    <t>Ilośc zleceń sprzątnia powierzchni powyżej 1.000 m2  w roku 2018</t>
  </si>
  <si>
    <t>1. Nazwa ….............................................................................................</t>
  </si>
  <si>
    <t>Data i podpis osoby upoważnionej</t>
  </si>
  <si>
    <t>…..................................................</t>
  </si>
  <si>
    <t>…...................................................................................................</t>
  </si>
  <si>
    <t xml:space="preserve">                        data i podpis osoby upoważnionej</t>
  </si>
  <si>
    <t>4. Wymiana worków w koszach na dziedzińcu będzie co tydzień ( zamiatanie jak w tabeli 2 x w miesiącu)</t>
  </si>
  <si>
    <t>5. Ręczniki jednorazowe do toalet nie będą dostarczane. Wyjątek to toaleta i kuchnia NCA gdzie są wymagane ręczniki.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</si>
</sst>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4" fontId="0" fillId="0" borderId="1" xfId="0" applyNumberFormat="1" applyBorder="1" applyProtection="1">
      <protection locked="0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Protection="1"/>
    <xf numFmtId="0" fontId="0" fillId="0" borderId="0" xfId="0" applyBorder="1" applyProtection="1"/>
    <xf numFmtId="4" fontId="0" fillId="0" borderId="0" xfId="0" applyNumberFormat="1" applyBorder="1" applyProtection="1"/>
    <xf numFmtId="3" fontId="0" fillId="0" borderId="0" xfId="0" applyNumberFormat="1" applyBorder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 wrapText="1"/>
    </xf>
    <xf numFmtId="0" fontId="0" fillId="0" borderId="1" xfId="0" applyBorder="1" applyProtection="1"/>
    <xf numFmtId="4" fontId="0" fillId="0" borderId="1" xfId="0" applyNumberFormat="1" applyBorder="1" applyProtection="1"/>
    <xf numFmtId="3" fontId="0" fillId="0" borderId="1" xfId="0" applyNumberFormat="1" applyBorder="1" applyProtection="1"/>
    <xf numFmtId="3" fontId="0" fillId="0" borderId="0" xfId="0" applyNumberFormat="1" applyProtection="1"/>
    <xf numFmtId="0" fontId="2" fillId="0" borderId="0" xfId="0" applyFont="1" applyProtection="1"/>
    <xf numFmtId="4" fontId="2" fillId="0" borderId="0" xfId="0" applyNumberFormat="1" applyFont="1" applyProtection="1"/>
    <xf numFmtId="3" fontId="2" fillId="0" borderId="0" xfId="0" applyNumberFormat="1" applyFont="1" applyProtection="1"/>
    <xf numFmtId="4" fontId="2" fillId="2" borderId="1" xfId="0" applyNumberFormat="1" applyFont="1" applyFill="1" applyBorder="1" applyProtection="1"/>
    <xf numFmtId="0" fontId="2" fillId="2" borderId="1" xfId="0" applyFont="1" applyFill="1" applyBorder="1" applyProtection="1"/>
    <xf numFmtId="3" fontId="2" fillId="2" borderId="1" xfId="0" applyNumberFormat="1" applyFont="1" applyFill="1" applyBorder="1" applyProtection="1"/>
    <xf numFmtId="4" fontId="2" fillId="3" borderId="1" xfId="0" applyNumberFormat="1" applyFont="1" applyFill="1" applyBorder="1" applyProtection="1"/>
    <xf numFmtId="0" fontId="2" fillId="3" borderId="1" xfId="0" applyFont="1" applyFill="1" applyBorder="1" applyProtection="1"/>
    <xf numFmtId="3" fontId="2" fillId="3" borderId="1" xfId="0" applyNumberFormat="1" applyFont="1" applyFill="1" applyBorder="1" applyProtection="1"/>
    <xf numFmtId="4" fontId="2" fillId="4" borderId="1" xfId="0" applyNumberFormat="1" applyFont="1" applyFill="1" applyBorder="1" applyProtection="1"/>
    <xf numFmtId="0" fontId="2" fillId="4" borderId="1" xfId="0" applyFont="1" applyFill="1" applyBorder="1" applyProtection="1"/>
    <xf numFmtId="3" fontId="2" fillId="4" borderId="1" xfId="0" applyNumberFormat="1" applyFont="1" applyFill="1" applyBorder="1" applyProtection="1"/>
    <xf numFmtId="4" fontId="2" fillId="5" borderId="1" xfId="0" applyNumberFormat="1" applyFont="1" applyFill="1" applyBorder="1" applyProtection="1"/>
    <xf numFmtId="0" fontId="2" fillId="5" borderId="1" xfId="0" applyFont="1" applyFill="1" applyBorder="1" applyProtection="1"/>
    <xf numFmtId="3" fontId="2" fillId="5" borderId="1" xfId="0" applyNumberFormat="1" applyFont="1" applyFill="1" applyBorder="1" applyProtection="1"/>
    <xf numFmtId="4" fontId="2" fillId="0" borderId="1" xfId="0" applyNumberFormat="1" applyFont="1" applyBorder="1" applyProtection="1"/>
    <xf numFmtId="0" fontId="2" fillId="0" borderId="1" xfId="0" applyFont="1" applyBorder="1" applyProtection="1"/>
    <xf numFmtId="3" fontId="2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99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FDD8-8197-410D-8010-2CB2F3449C30}">
  <sheetPr>
    <pageSetUpPr fitToPage="1"/>
  </sheetPr>
  <dimension ref="A2:D30"/>
  <sheetViews>
    <sheetView topLeftCell="A16" workbookViewId="0">
      <selection activeCell="C24" sqref="C24"/>
    </sheetView>
  </sheetViews>
  <sheetFormatPr defaultRowHeight="15" x14ac:dyDescent="0.25"/>
  <cols>
    <col min="1" max="1" width="4" customWidth="1"/>
    <col min="2" max="2" width="4.85546875" customWidth="1"/>
    <col min="3" max="3" width="69.7109375" customWidth="1"/>
    <col min="4" max="4" width="22.85546875" customWidth="1"/>
  </cols>
  <sheetData>
    <row r="2" spans="1:4" ht="31.5" x14ac:dyDescent="0.5">
      <c r="A2" s="6" t="s">
        <v>39</v>
      </c>
    </row>
    <row r="4" spans="1:4" x14ac:dyDescent="0.25">
      <c r="B4" t="s">
        <v>44</v>
      </c>
    </row>
    <row r="6" spans="1:4" x14ac:dyDescent="0.25">
      <c r="B6" t="s">
        <v>53</v>
      </c>
    </row>
    <row r="8" spans="1:4" x14ac:dyDescent="0.25">
      <c r="B8" t="s">
        <v>45</v>
      </c>
    </row>
    <row r="10" spans="1:4" x14ac:dyDescent="0.25">
      <c r="B10" t="s">
        <v>49</v>
      </c>
    </row>
    <row r="12" spans="1:4" x14ac:dyDescent="0.25">
      <c r="B12" t="s">
        <v>50</v>
      </c>
    </row>
    <row r="15" spans="1:4" s="12" customFormat="1" ht="18.75" x14ac:dyDescent="0.3">
      <c r="A15" s="10"/>
      <c r="B15" s="11" t="s">
        <v>40</v>
      </c>
      <c r="C15" s="11" t="s">
        <v>41</v>
      </c>
      <c r="D15" s="11" t="s">
        <v>42</v>
      </c>
    </row>
    <row r="16" spans="1:4" ht="18.75" x14ac:dyDescent="0.3">
      <c r="A16" s="8"/>
      <c r="B16" s="9">
        <v>1</v>
      </c>
      <c r="C16" s="9" t="s">
        <v>43</v>
      </c>
      <c r="D16" s="9"/>
    </row>
    <row r="17" spans="1:4" ht="18.75" x14ac:dyDescent="0.3">
      <c r="A17" s="8"/>
      <c r="B17" s="9">
        <v>2</v>
      </c>
      <c r="C17" s="9" t="s">
        <v>46</v>
      </c>
      <c r="D17" s="9"/>
    </row>
    <row r="18" spans="1:4" ht="37.5" x14ac:dyDescent="0.3">
      <c r="A18" s="8"/>
      <c r="B18" s="9">
        <v>3</v>
      </c>
      <c r="C18" s="9" t="s">
        <v>52</v>
      </c>
      <c r="D18" s="9"/>
    </row>
    <row r="19" spans="1:4" ht="37.5" x14ac:dyDescent="0.3">
      <c r="A19" s="8"/>
      <c r="B19" s="9">
        <v>4</v>
      </c>
      <c r="C19" s="9" t="s">
        <v>47</v>
      </c>
      <c r="D19" s="9"/>
    </row>
    <row r="20" spans="1:4" ht="18.75" x14ac:dyDescent="0.3">
      <c r="A20" s="8"/>
      <c r="B20" s="9">
        <v>5</v>
      </c>
      <c r="C20" s="9" t="s">
        <v>51</v>
      </c>
      <c r="D20" s="9"/>
    </row>
    <row r="21" spans="1:4" ht="18.75" x14ac:dyDescent="0.3">
      <c r="A21" s="8"/>
      <c r="B21" s="9">
        <v>6</v>
      </c>
      <c r="C21" s="9" t="s">
        <v>48</v>
      </c>
      <c r="D21" s="9"/>
    </row>
    <row r="22" spans="1:4" ht="18.75" x14ac:dyDescent="0.3">
      <c r="A22" s="8"/>
      <c r="B22" s="8"/>
      <c r="C22" s="8"/>
      <c r="D22" s="8"/>
    </row>
    <row r="23" spans="1:4" ht="18.75" x14ac:dyDescent="0.3">
      <c r="A23" s="8"/>
      <c r="B23" s="8"/>
      <c r="C23" s="8"/>
      <c r="D23" s="8"/>
    </row>
    <row r="24" spans="1:4" ht="18.75" x14ac:dyDescent="0.3">
      <c r="A24" s="8"/>
      <c r="B24" s="8"/>
      <c r="C24" s="8"/>
      <c r="D24" s="8"/>
    </row>
    <row r="25" spans="1:4" ht="18.75" x14ac:dyDescent="0.3">
      <c r="A25" s="8"/>
      <c r="B25" s="8"/>
      <c r="C25" s="8"/>
      <c r="D25" s="8"/>
    </row>
    <row r="26" spans="1:4" ht="18.75" x14ac:dyDescent="0.3">
      <c r="A26" s="8"/>
      <c r="B26" s="8"/>
      <c r="C26" s="8"/>
      <c r="D26" s="8"/>
    </row>
    <row r="29" spans="1:4" x14ac:dyDescent="0.25">
      <c r="C29" s="13" t="s">
        <v>55</v>
      </c>
    </row>
    <row r="30" spans="1:4" x14ac:dyDescent="0.25">
      <c r="C30" s="13" t="s">
        <v>54</v>
      </c>
    </row>
  </sheetData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AEF40-FA56-405D-B9FA-C211810BC812}">
  <sheetPr>
    <pageSetUpPr fitToPage="1"/>
  </sheetPr>
  <dimension ref="A1:N42"/>
  <sheetViews>
    <sheetView tabSelected="1" zoomScale="85" zoomScaleNormal="85" workbookViewId="0">
      <selection activeCell="C24" sqref="C24"/>
    </sheetView>
  </sheetViews>
  <sheetFormatPr defaultRowHeight="15" x14ac:dyDescent="0.25"/>
  <cols>
    <col min="2" max="2" width="17.5703125" customWidth="1"/>
    <col min="3" max="3" width="11.140625" customWidth="1"/>
    <col min="10" max="10" width="13.140625" customWidth="1"/>
    <col min="11" max="12" width="16.7109375" customWidth="1"/>
    <col min="13" max="13" width="21.5703125" customWidth="1"/>
  </cols>
  <sheetData>
    <row r="1" spans="1:13" ht="18.75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9" t="s">
        <v>38</v>
      </c>
      <c r="L1" s="18"/>
      <c r="M1" s="18"/>
    </row>
    <row r="2" spans="1:13" ht="31.5" x14ac:dyDescent="0.5">
      <c r="A2" s="20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8.75" x14ac:dyDescent="0.3">
      <c r="A4" s="19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4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4" customFormat="1" ht="60" x14ac:dyDescent="0.25">
      <c r="A6" s="21" t="s">
        <v>18</v>
      </c>
      <c r="B6" s="21" t="s">
        <v>19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37</v>
      </c>
      <c r="I6" s="21" t="s">
        <v>5</v>
      </c>
      <c r="J6" s="21" t="s">
        <v>16</v>
      </c>
      <c r="K6" s="21" t="s">
        <v>11</v>
      </c>
      <c r="L6" s="21" t="s">
        <v>30</v>
      </c>
      <c r="M6" s="45" t="s">
        <v>31</v>
      </c>
    </row>
    <row r="7" spans="1:13" x14ac:dyDescent="0.25">
      <c r="A7" s="22">
        <v>1</v>
      </c>
      <c r="B7" s="22" t="s">
        <v>6</v>
      </c>
      <c r="C7" s="23">
        <v>92.6</v>
      </c>
      <c r="D7" s="23">
        <v>92.4</v>
      </c>
      <c r="E7" s="23">
        <v>92.2</v>
      </c>
      <c r="F7" s="23">
        <v>92.7</v>
      </c>
      <c r="G7" s="23">
        <v>55.2</v>
      </c>
      <c r="H7" s="23"/>
      <c r="I7" s="23">
        <f>9.2+7.6</f>
        <v>16.799999999999997</v>
      </c>
      <c r="J7" s="22"/>
      <c r="K7" s="22"/>
      <c r="L7" s="24"/>
      <c r="M7" s="22"/>
    </row>
    <row r="8" spans="1:13" x14ac:dyDescent="0.25">
      <c r="A8" s="22">
        <v>2</v>
      </c>
      <c r="B8" s="22" t="s">
        <v>7</v>
      </c>
      <c r="C8" s="23">
        <v>94.72</v>
      </c>
      <c r="D8" s="23">
        <v>86.54</v>
      </c>
      <c r="E8" s="23">
        <v>88.44</v>
      </c>
      <c r="F8" s="23">
        <v>94.85</v>
      </c>
      <c r="G8" s="23">
        <v>8.43</v>
      </c>
      <c r="H8" s="23">
        <f>24.4+1.92+11.54+36.58+12+12.72+13.12+38</f>
        <v>150.28</v>
      </c>
      <c r="I8" s="23">
        <v>7.43</v>
      </c>
      <c r="J8" s="22"/>
      <c r="K8" s="23"/>
      <c r="L8" s="24"/>
      <c r="M8" s="23"/>
    </row>
    <row r="9" spans="1:13" x14ac:dyDescent="0.25">
      <c r="A9" s="22">
        <v>3</v>
      </c>
      <c r="B9" s="22" t="s">
        <v>8</v>
      </c>
      <c r="C9" s="23">
        <v>94.53</v>
      </c>
      <c r="D9" s="23">
        <v>87.68</v>
      </c>
      <c r="E9" s="23">
        <v>94.01</v>
      </c>
      <c r="F9" s="23">
        <v>94.48</v>
      </c>
      <c r="G9" s="23"/>
      <c r="H9" s="23">
        <f>43.12+12.45</f>
        <v>55.569999999999993</v>
      </c>
      <c r="I9" s="23">
        <f>7.37+6.07</f>
        <v>13.440000000000001</v>
      </c>
      <c r="J9" s="22"/>
      <c r="K9" s="23">
        <f>271.49+52.6+96.06+26.06+26.1</f>
        <v>472.31000000000006</v>
      </c>
      <c r="L9" s="24"/>
      <c r="M9" s="23"/>
    </row>
    <row r="10" spans="1:13" x14ac:dyDescent="0.25">
      <c r="A10" s="22">
        <v>4</v>
      </c>
      <c r="B10" s="22" t="s">
        <v>9</v>
      </c>
      <c r="C10" s="23">
        <v>34.42</v>
      </c>
      <c r="D10" s="23">
        <v>34.31</v>
      </c>
      <c r="E10" s="23">
        <v>33.799999999999997</v>
      </c>
      <c r="F10" s="23">
        <v>34.21</v>
      </c>
      <c r="G10" s="23"/>
      <c r="H10" s="23"/>
      <c r="I10" s="23">
        <f>7.3+6.52</f>
        <v>13.82</v>
      </c>
      <c r="J10" s="22"/>
      <c r="K10" s="23">
        <f>33.48+28.3+30.3+150.63+30.9+25.73+26.03+98.06</f>
        <v>423.43</v>
      </c>
      <c r="L10" s="24">
        <v>1111</v>
      </c>
      <c r="M10" s="23"/>
    </row>
    <row r="11" spans="1:13" x14ac:dyDescent="0.25">
      <c r="A11" s="22">
        <v>5</v>
      </c>
      <c r="B11" s="22" t="s">
        <v>10</v>
      </c>
      <c r="C11" s="23">
        <v>34.21</v>
      </c>
      <c r="D11" s="23">
        <v>34.32</v>
      </c>
      <c r="E11" s="23">
        <v>34.21</v>
      </c>
      <c r="F11" s="23">
        <v>33.909999999999997</v>
      </c>
      <c r="G11" s="23">
        <f>37.82+47.1+38.42+45.14+30.25</f>
        <v>198.73000000000002</v>
      </c>
      <c r="H11" s="23"/>
      <c r="I11" s="23"/>
      <c r="J11" s="22">
        <v>220</v>
      </c>
      <c r="K11" s="23"/>
      <c r="L11" s="24"/>
      <c r="M11" s="23"/>
    </row>
    <row r="12" spans="1:13" ht="8.25" customHeight="1" x14ac:dyDescent="0.25">
      <c r="A12" s="18"/>
      <c r="B12" s="18"/>
      <c r="C12" s="14"/>
      <c r="D12" s="14"/>
      <c r="E12" s="14"/>
      <c r="F12" s="14"/>
      <c r="G12" s="14"/>
      <c r="H12" s="14"/>
      <c r="I12" s="14"/>
      <c r="J12" s="18"/>
      <c r="K12" s="14"/>
      <c r="L12" s="25"/>
      <c r="M12" s="14"/>
    </row>
    <row r="13" spans="1:13" s="5" customFormat="1" x14ac:dyDescent="0.25">
      <c r="A13" s="26">
        <v>6</v>
      </c>
      <c r="B13" s="26" t="s">
        <v>12</v>
      </c>
      <c r="C13" s="27">
        <f>SUM(C7:C12)</f>
        <v>350.48</v>
      </c>
      <c r="D13" s="27">
        <f t="shared" ref="D13:L13" si="0">SUM(D7:D12)</f>
        <v>335.25</v>
      </c>
      <c r="E13" s="27">
        <f t="shared" si="0"/>
        <v>342.65999999999997</v>
      </c>
      <c r="F13" s="27">
        <f t="shared" si="0"/>
        <v>350.15</v>
      </c>
      <c r="G13" s="27">
        <f t="shared" si="0"/>
        <v>262.36</v>
      </c>
      <c r="H13" s="27">
        <f t="shared" si="0"/>
        <v>205.85</v>
      </c>
      <c r="I13" s="27">
        <f t="shared" si="0"/>
        <v>51.49</v>
      </c>
      <c r="J13" s="26">
        <f t="shared" si="0"/>
        <v>220</v>
      </c>
      <c r="K13" s="27">
        <f t="shared" si="0"/>
        <v>895.74</v>
      </c>
      <c r="L13" s="28">
        <f t="shared" si="0"/>
        <v>1111</v>
      </c>
      <c r="M13" s="27">
        <f>SUM(C13:L13)</f>
        <v>4124.9799999999996</v>
      </c>
    </row>
    <row r="14" spans="1:13" x14ac:dyDescent="0.25">
      <c r="A14" s="18"/>
      <c r="B14" s="18"/>
      <c r="C14" s="14"/>
      <c r="D14" s="14"/>
      <c r="E14" s="14"/>
      <c r="F14" s="14"/>
      <c r="G14" s="14"/>
      <c r="H14" s="14"/>
      <c r="I14" s="14"/>
      <c r="J14" s="18"/>
      <c r="K14" s="14"/>
      <c r="L14" s="25"/>
      <c r="M14" s="14"/>
    </row>
    <row r="15" spans="1:13" ht="18.75" x14ac:dyDescent="0.3">
      <c r="A15" s="19" t="s">
        <v>22</v>
      </c>
      <c r="B15" s="18"/>
      <c r="C15" s="14"/>
      <c r="D15" s="14"/>
      <c r="E15" s="14"/>
      <c r="F15" s="14"/>
      <c r="G15" s="14"/>
      <c r="H15" s="14"/>
      <c r="I15" s="14"/>
      <c r="J15" s="18"/>
      <c r="K15" s="14"/>
      <c r="L15" s="25"/>
      <c r="M15" s="14"/>
    </row>
    <row r="16" spans="1:13" x14ac:dyDescent="0.25">
      <c r="A16" s="22">
        <v>7</v>
      </c>
      <c r="B16" s="22" t="s">
        <v>13</v>
      </c>
      <c r="C16" s="29"/>
      <c r="D16" s="29"/>
      <c r="E16" s="29"/>
      <c r="F16" s="29"/>
      <c r="G16" s="29"/>
      <c r="H16" s="29">
        <f>H9</f>
        <v>55.569999999999993</v>
      </c>
      <c r="I16" s="29"/>
      <c r="J16" s="30">
        <f>J13</f>
        <v>220</v>
      </c>
      <c r="K16" s="29">
        <f>K13</f>
        <v>895.74</v>
      </c>
      <c r="L16" s="31"/>
      <c r="M16" s="31">
        <f>SUM(C16:L16)</f>
        <v>1171.31</v>
      </c>
    </row>
    <row r="17" spans="1:14" x14ac:dyDescent="0.25">
      <c r="A17" s="22">
        <v>8</v>
      </c>
      <c r="B17" s="22" t="s">
        <v>17</v>
      </c>
      <c r="C17" s="32"/>
      <c r="D17" s="32"/>
      <c r="E17" s="32"/>
      <c r="F17" s="32"/>
      <c r="G17" s="32"/>
      <c r="H17" s="32"/>
      <c r="I17" s="32"/>
      <c r="J17" s="33"/>
      <c r="K17" s="32"/>
      <c r="L17" s="34">
        <f>L10</f>
        <v>1111</v>
      </c>
      <c r="M17" s="34">
        <f>L17</f>
        <v>1111</v>
      </c>
    </row>
    <row r="18" spans="1:14" x14ac:dyDescent="0.25">
      <c r="A18" s="22">
        <v>9</v>
      </c>
      <c r="B18" s="22" t="s">
        <v>14</v>
      </c>
      <c r="C18" s="35">
        <f>C13</f>
        <v>350.48</v>
      </c>
      <c r="D18" s="35">
        <f t="shared" ref="D18:F18" si="1">D13</f>
        <v>335.25</v>
      </c>
      <c r="E18" s="35">
        <f t="shared" si="1"/>
        <v>342.65999999999997</v>
      </c>
      <c r="F18" s="35">
        <f t="shared" si="1"/>
        <v>350.15</v>
      </c>
      <c r="G18" s="35">
        <f>G11+G8</f>
        <v>207.16000000000003</v>
      </c>
      <c r="H18" s="35">
        <f>H8</f>
        <v>150.28</v>
      </c>
      <c r="I18" s="35">
        <f>I8+I9+I10</f>
        <v>34.69</v>
      </c>
      <c r="J18" s="36"/>
      <c r="K18" s="35"/>
      <c r="L18" s="37"/>
      <c r="M18" s="37">
        <f>SUM(C18:I18)</f>
        <v>1770.67</v>
      </c>
    </row>
    <row r="19" spans="1:14" x14ac:dyDescent="0.25">
      <c r="A19" s="22">
        <v>10</v>
      </c>
      <c r="B19" s="22" t="s">
        <v>15</v>
      </c>
      <c r="C19" s="38"/>
      <c r="D19" s="38"/>
      <c r="E19" s="38"/>
      <c r="F19" s="38"/>
      <c r="G19" s="38">
        <f>G7</f>
        <v>55.2</v>
      </c>
      <c r="H19" s="38"/>
      <c r="I19" s="38">
        <f>I7</f>
        <v>16.799999999999997</v>
      </c>
      <c r="J19" s="39"/>
      <c r="K19" s="38"/>
      <c r="L19" s="40"/>
      <c r="M19" s="40">
        <f>SUM(C19:L19)</f>
        <v>72</v>
      </c>
    </row>
    <row r="20" spans="1:14" x14ac:dyDescent="0.25">
      <c r="A20" s="22">
        <v>11</v>
      </c>
      <c r="B20" s="22" t="s">
        <v>29</v>
      </c>
      <c r="C20" s="41">
        <f t="shared" ref="C20:L20" si="2">SUM(C16:C19)</f>
        <v>350.48</v>
      </c>
      <c r="D20" s="41">
        <f t="shared" si="2"/>
        <v>335.25</v>
      </c>
      <c r="E20" s="41">
        <f t="shared" si="2"/>
        <v>342.65999999999997</v>
      </c>
      <c r="F20" s="41">
        <f t="shared" si="2"/>
        <v>350.15</v>
      </c>
      <c r="G20" s="41">
        <f t="shared" si="2"/>
        <v>262.36</v>
      </c>
      <c r="H20" s="41">
        <f t="shared" si="2"/>
        <v>205.85</v>
      </c>
      <c r="I20" s="41">
        <f t="shared" si="2"/>
        <v>51.489999999999995</v>
      </c>
      <c r="J20" s="42">
        <f t="shared" si="2"/>
        <v>220</v>
      </c>
      <c r="K20" s="41">
        <f t="shared" si="2"/>
        <v>895.74</v>
      </c>
      <c r="L20" s="43">
        <f t="shared" si="2"/>
        <v>1111</v>
      </c>
      <c r="M20" s="27">
        <f>SUM(M16:M19)</f>
        <v>4124.9799999999996</v>
      </c>
    </row>
    <row r="21" spans="1:14" x14ac:dyDescent="0.25">
      <c r="A21" s="15"/>
      <c r="B21" s="15"/>
      <c r="C21" s="16"/>
      <c r="D21" s="16"/>
      <c r="E21" s="16"/>
      <c r="F21" s="16"/>
      <c r="G21" s="16"/>
      <c r="H21" s="16"/>
      <c r="I21" s="16"/>
      <c r="J21" s="15"/>
      <c r="K21" s="16"/>
      <c r="L21" s="17"/>
      <c r="M21" s="14"/>
    </row>
    <row r="22" spans="1:14" x14ac:dyDescent="0.25">
      <c r="A22" s="15"/>
      <c r="B22" s="15"/>
      <c r="C22" s="16"/>
      <c r="D22" s="16"/>
      <c r="E22" s="16"/>
      <c r="F22" s="16"/>
      <c r="G22" s="16"/>
      <c r="H22" s="16"/>
      <c r="I22" s="16"/>
      <c r="J22" s="15"/>
      <c r="K22" s="16"/>
      <c r="L22" s="17"/>
      <c r="M22" s="14"/>
    </row>
    <row r="23" spans="1:14" s="18" customFormat="1" ht="18.75" x14ac:dyDescent="0.3">
      <c r="A23" s="19" t="s">
        <v>28</v>
      </c>
      <c r="C23" s="14"/>
      <c r="D23" s="14"/>
      <c r="E23" s="14"/>
      <c r="F23" s="14"/>
      <c r="G23" s="14"/>
      <c r="H23" s="14"/>
      <c r="I23" s="14"/>
      <c r="K23" s="14"/>
      <c r="M23" s="14"/>
    </row>
    <row r="24" spans="1:14" ht="33.75" customHeight="1" x14ac:dyDescent="0.25">
      <c r="A24" s="22">
        <v>12</v>
      </c>
      <c r="B24" s="44" t="s">
        <v>32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"/>
    </row>
    <row r="25" spans="1:14" x14ac:dyDescent="0.25">
      <c r="A25" s="2"/>
      <c r="B25" s="2"/>
      <c r="C25" s="3"/>
      <c r="D25" s="3"/>
      <c r="E25" s="3"/>
      <c r="F25" s="3"/>
      <c r="G25" s="3"/>
      <c r="H25" s="3"/>
      <c r="I25" s="3"/>
      <c r="J25" s="2"/>
      <c r="K25" s="3"/>
      <c r="L25" s="2"/>
      <c r="M25" s="1"/>
    </row>
    <row r="26" spans="1:14" x14ac:dyDescent="0.25">
      <c r="A26" s="2"/>
      <c r="B26" s="2"/>
      <c r="C26" s="3"/>
      <c r="D26" s="3"/>
      <c r="E26" s="3"/>
      <c r="F26" s="3"/>
      <c r="G26" s="3"/>
      <c r="H26" s="3"/>
      <c r="I26" s="3"/>
      <c r="J26" s="2"/>
      <c r="K26" s="3"/>
      <c r="L26" s="2"/>
      <c r="M26" s="1"/>
    </row>
    <row r="27" spans="1:14" ht="18.75" x14ac:dyDescent="0.3">
      <c r="A27" s="19" t="s">
        <v>21</v>
      </c>
      <c r="B27" s="18"/>
      <c r="C27" s="14"/>
      <c r="D27" s="14"/>
      <c r="E27" s="14"/>
      <c r="F27" s="14"/>
      <c r="G27" s="14"/>
      <c r="H27" s="14"/>
      <c r="I27" s="14"/>
      <c r="J27" s="18"/>
      <c r="K27" s="14"/>
      <c r="L27" s="18"/>
      <c r="M27" s="27" t="s">
        <v>26</v>
      </c>
      <c r="N27" s="18"/>
    </row>
    <row r="28" spans="1:14" ht="24.75" customHeight="1" x14ac:dyDescent="0.25">
      <c r="A28" s="42">
        <v>13</v>
      </c>
      <c r="B28" s="42" t="s">
        <v>27</v>
      </c>
      <c r="C28" s="7">
        <f>C24*C20</f>
        <v>0</v>
      </c>
      <c r="D28" s="7">
        <f t="shared" ref="D28:L28" si="3">D24*D20</f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>SUM(C28:L28)</f>
        <v>0</v>
      </c>
    </row>
    <row r="30" spans="1:14" x14ac:dyDescent="0.25">
      <c r="A30" s="26" t="s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4" x14ac:dyDescent="0.25">
      <c r="A31" s="18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4" x14ac:dyDescent="0.25">
      <c r="A32" s="18" t="s">
        <v>24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x14ac:dyDescent="0.25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x14ac:dyDescent="0.25">
      <c r="A34" s="18" t="s">
        <v>33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A35" s="18" t="s">
        <v>34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x14ac:dyDescent="0.25">
      <c r="A36" s="18" t="s">
        <v>58</v>
      </c>
    </row>
    <row r="37" spans="1:13" x14ac:dyDescent="0.25">
      <c r="A37" s="18" t="s">
        <v>59</v>
      </c>
    </row>
    <row r="38" spans="1:13" x14ac:dyDescent="0.25">
      <c r="A38" s="18"/>
    </row>
    <row r="39" spans="1:13" x14ac:dyDescent="0.25">
      <c r="A39" s="18"/>
    </row>
    <row r="41" spans="1:13" x14ac:dyDescent="0.25">
      <c r="J41" t="s">
        <v>56</v>
      </c>
    </row>
    <row r="42" spans="1:13" x14ac:dyDescent="0.25">
      <c r="J42" t="s">
        <v>57</v>
      </c>
    </row>
  </sheetData>
  <sheetProtection sheet="1" objects="1" scenarios="1" formatCells="0" formatColumns="0" formatRows="0" insertColumns="0" insertRows="0" insertHyperlinks="0" deleteColumns="0" deleteRows="0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Ankieta</vt:lpstr>
      <vt:lpstr>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Kołodziejczyk</dc:creator>
  <cp:lastModifiedBy>Stanisław Kołodziejczyk</cp:lastModifiedBy>
  <cp:lastPrinted>2019-12-11T07:28:23Z</cp:lastPrinted>
  <dcterms:created xsi:type="dcterms:W3CDTF">2019-12-04T07:51:52Z</dcterms:created>
  <dcterms:modified xsi:type="dcterms:W3CDTF">2019-12-11T07:36:40Z</dcterms:modified>
</cp:coreProperties>
</file>